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30" windowWidth="19155" windowHeight="8505"/>
  </bookViews>
  <sheets>
    <sheet name="Смета 2022" sheetId="1" r:id="rId1"/>
  </sheets>
  <definedNames>
    <definedName name="_xlnm.Print_Area" localSheetId="0">'Смета 2022'!$A$1:$E$30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6" i="1"/>
  <c r="D26"/>
  <c r="I3" l="1"/>
  <c r="E23"/>
  <c r="E24"/>
  <c r="E22"/>
  <c r="D25" l="1"/>
  <c r="E21"/>
  <c r="E20"/>
  <c r="Q20"/>
  <c r="Q14" s="1"/>
  <c r="E19"/>
  <c r="Q19"/>
  <c r="Q13" s="1"/>
  <c r="E18"/>
  <c r="E17"/>
  <c r="E16"/>
  <c r="E15"/>
  <c r="E14"/>
  <c r="S14"/>
  <c r="E13"/>
  <c r="S13"/>
  <c r="E12"/>
  <c r="E11"/>
  <c r="E10"/>
  <c r="E9"/>
  <c r="E8"/>
  <c r="E7"/>
  <c r="E6"/>
  <c r="H5"/>
  <c r="E5"/>
  <c r="V13" l="1"/>
  <c r="V14"/>
  <c r="E25"/>
</calcChain>
</file>

<file path=xl/sharedStrings.xml><?xml version="1.0" encoding="utf-8"?>
<sst xmlns="http://schemas.openxmlformats.org/spreadsheetml/2006/main" count="42" uniqueCount="40">
  <si>
    <t>№ п/п</t>
  </si>
  <si>
    <t xml:space="preserve">Наименование </t>
  </si>
  <si>
    <t>Сумма итого, руб</t>
  </si>
  <si>
    <t>Сумма на участок, руб</t>
  </si>
  <si>
    <t xml:space="preserve">в год </t>
  </si>
  <si>
    <t>Заработная плата</t>
  </si>
  <si>
    <t>Вывоз мусора</t>
  </si>
  <si>
    <t>105 конт на 7400 + зп Натальи 5000*12+ крупногабарит40000 = 877000 руб \726 = 1208. берем 1250* 350</t>
  </si>
  <si>
    <t>Зимняя уборка тяжелой техникой</t>
  </si>
  <si>
    <t>мф в доле 60000 рублей (4 чистки по 15000) на 1000 домов. 60 рублей*350 = 21000 + чистка у пруда 9 чисток по 5000 = 40000 рублей. Итого 40000+6%+42400 =44800 итого: 65800</t>
  </si>
  <si>
    <t>35000 +8% = 37800 и на 3 кошения 113400. если сюда добавлять выкос  мертвых участков, то это еще +78000+8%</t>
  </si>
  <si>
    <t>Содержание главной дороги</t>
  </si>
  <si>
    <t>Канцтовары</t>
  </si>
  <si>
    <t>с комиссией 1,8%</t>
  </si>
  <si>
    <t>Размер комиссии</t>
  </si>
  <si>
    <t>Юридическое сопровождение деятельности СНТСН</t>
  </si>
  <si>
    <t xml:space="preserve">итого взносы у кого нет матрицы: </t>
  </si>
  <si>
    <t xml:space="preserve">Холостой ход трансформатора </t>
  </si>
  <si>
    <t xml:space="preserve">итого взносы у кого матрица: </t>
  </si>
  <si>
    <t>Обслуживание внутренней ЛЭП по договору</t>
  </si>
  <si>
    <t>Банковское обслуживание</t>
  </si>
  <si>
    <t>Пожарная безопасность</t>
  </si>
  <si>
    <t>Опилка деревьев</t>
  </si>
  <si>
    <t>Без  комиссии</t>
  </si>
  <si>
    <t>Непредвиденные расходы</t>
  </si>
  <si>
    <t>Обслуживание домика Правления</t>
  </si>
  <si>
    <t>Обслуживание приборов учета электричества</t>
  </si>
  <si>
    <t>Уличное освещение внутри СНТСН</t>
  </si>
  <si>
    <t>Председатель СНТСН "Дружба Даманские"</t>
  </si>
  <si>
    <t>Астахов С.В.</t>
  </si>
  <si>
    <t>ПРОЧИХ СБОРОВ НЕ ПРЕДУСМОТРЕНО!</t>
  </si>
  <si>
    <t>Расходы на предоставление единовременной скидки членам Товарищества</t>
  </si>
  <si>
    <t>Благоустройство пруда\ содержание земснаряда\уборка и вывоз отходов работы Земснаряда</t>
  </si>
  <si>
    <t>Кошение травы\покос заброшенных участков</t>
  </si>
  <si>
    <t>Налоги на земли общего пользования</t>
  </si>
  <si>
    <t>Въездные ворота с вывеской (доп. сбор)</t>
  </si>
  <si>
    <t>Итого затраты/членские взносы:</t>
  </si>
  <si>
    <t>Сумма затрат/членских взносов с учетом скидки
из пункта №19:</t>
  </si>
  <si>
    <t>Утверждено Протоколом №1 о результатах проведения Общего собрания членов СНТСН «Дружба Даманские»
от 29.08.2021</t>
  </si>
  <si>
    <t>СМЕТА СНТСН "Дружба Даманские" с 01.01.2022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</si>
</sst>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sz val="20"/>
      <color theme="0" tint="-0.499984740745262"/>
      <name val="Calibri"/>
      <family val="2"/>
      <charset val="204"/>
      <scheme val="minor"/>
    </font>
    <font>
      <sz val="2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3" fillId="0" borderId="0" xfId="0" applyFont="1"/>
    <xf numFmtId="0" fontId="2" fillId="0" borderId="0" xfId="0" applyFont="1" applyBorder="1" applyAlignment="1">
      <alignment horizontal="center" vertical="top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49" fontId="3" fillId="0" borderId="0" xfId="0" applyNumberFormat="1" applyFont="1" applyAlignment="1">
      <alignment wrapText="1"/>
    </xf>
    <xf numFmtId="0" fontId="2" fillId="0" borderId="2" xfId="0" applyFont="1" applyBorder="1" applyAlignment="1">
      <alignment horizontal="center" vertical="center"/>
    </xf>
    <xf numFmtId="1" fontId="1" fillId="0" borderId="2" xfId="0" applyNumberFormat="1" applyFont="1" applyBorder="1" applyAlignment="1">
      <alignment horizontal="center" vertical="center"/>
    </xf>
    <xf numFmtId="1" fontId="1" fillId="0" borderId="0" xfId="0" applyNumberFormat="1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1" fontId="1" fillId="0" borderId="2" xfId="0" applyNumberFormat="1" applyFont="1" applyBorder="1" applyAlignment="1">
      <alignment horizontal="center" vertical="center" wrapText="1"/>
    </xf>
    <xf numFmtId="1" fontId="1" fillId="0" borderId="0" xfId="0" applyNumberFormat="1" applyFont="1" applyBorder="1" applyAlignment="1">
      <alignment horizontal="center" vertical="center" wrapText="1"/>
    </xf>
    <xf numFmtId="0" fontId="4" fillId="0" borderId="0" xfId="0" applyFont="1"/>
    <xf numFmtId="1" fontId="2" fillId="0" borderId="2" xfId="0" applyNumberFormat="1" applyFont="1" applyBorder="1" applyAlignment="1">
      <alignment horizontal="center" vertical="center"/>
    </xf>
    <xf numFmtId="1" fontId="2" fillId="0" borderId="4" xfId="0" applyNumberFormat="1" applyFont="1" applyBorder="1" applyAlignment="1">
      <alignment horizontal="center" vertical="center"/>
    </xf>
    <xf numFmtId="0" fontId="1" fillId="0" borderId="1" xfId="0" applyFont="1" applyBorder="1"/>
    <xf numFmtId="0" fontId="1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" fontId="1" fillId="0" borderId="2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1" fillId="0" borderId="3" xfId="0" applyFont="1" applyFill="1" applyBorder="1" applyAlignment="1">
      <alignment horizontal="left" wrapText="1"/>
    </xf>
    <xf numFmtId="0" fontId="1" fillId="0" borderId="4" xfId="0" applyFont="1" applyFill="1" applyBorder="1" applyAlignment="1">
      <alignment horizontal="left" wrapText="1"/>
    </xf>
    <xf numFmtId="1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3" xfId="0" applyFont="1" applyBorder="1" applyAlignment="1">
      <alignment horizontal="right"/>
    </xf>
    <xf numFmtId="0" fontId="2" fillId="0" borderId="5" xfId="0" applyFont="1" applyBorder="1" applyAlignment="1">
      <alignment horizontal="right"/>
    </xf>
    <xf numFmtId="0" fontId="2" fillId="0" borderId="4" xfId="0" applyFont="1" applyBorder="1" applyAlignment="1">
      <alignment horizontal="right"/>
    </xf>
    <xf numFmtId="0" fontId="2" fillId="0" borderId="3" xfId="0" applyFont="1" applyBorder="1" applyAlignment="1">
      <alignment horizontal="right" wrapText="1"/>
    </xf>
    <xf numFmtId="0" fontId="2" fillId="0" borderId="5" xfId="0" applyFont="1" applyBorder="1" applyAlignment="1">
      <alignment horizontal="right" wrapText="1"/>
    </xf>
    <xf numFmtId="0" fontId="2" fillId="0" borderId="4" xfId="0" applyFont="1" applyBorder="1" applyAlignment="1">
      <alignment horizontal="right" wrapText="1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top"/>
    </xf>
    <xf numFmtId="49" fontId="2" fillId="0" borderId="3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2" fillId="0" borderId="0" xfId="0" applyFont="1" applyBorder="1" applyAlignment="1">
      <alignment horizontal="right" wrapText="1"/>
    </xf>
    <xf numFmtId="1" fontId="2" fillId="0" borderId="0" xfId="0" applyNumberFormat="1" applyFont="1" applyBorder="1" applyAlignment="1">
      <alignment horizontal="center" vertical="center"/>
    </xf>
    <xf numFmtId="0" fontId="1" fillId="0" borderId="0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30"/>
  <sheetViews>
    <sheetView tabSelected="1" view="pageBreakPreview" zoomScale="70" zoomScaleSheetLayoutView="70" workbookViewId="0">
      <selection activeCell="E28" sqref="E28"/>
    </sheetView>
  </sheetViews>
  <sheetFormatPr defaultRowHeight="26.25"/>
  <cols>
    <col min="1" max="1" width="8.85546875" style="2" customWidth="1"/>
    <col min="2" max="2" width="59.85546875" style="2" customWidth="1"/>
    <col min="3" max="3" width="15.140625" style="2" customWidth="1"/>
    <col min="4" max="6" width="23.7109375" style="2" customWidth="1"/>
    <col min="7" max="7" width="16.85546875" style="2" customWidth="1"/>
    <col min="8" max="8" width="37.5703125" style="2" customWidth="1"/>
    <col min="9" max="9" width="14.28515625" style="2" bestFit="1" customWidth="1"/>
    <col min="10" max="10" width="18.7109375" style="2" customWidth="1"/>
    <col min="11" max="13" width="9.140625" style="2"/>
    <col min="14" max="14" width="10" style="2" bestFit="1" customWidth="1"/>
    <col min="15" max="18" width="9.140625" style="2"/>
    <col min="19" max="20" width="0" style="2" hidden="1" customWidth="1"/>
    <col min="21" max="16384" width="9.140625" style="2"/>
  </cols>
  <sheetData>
    <row r="1" spans="1:22">
      <c r="A1" s="1"/>
      <c r="B1" s="36" t="s">
        <v>39</v>
      </c>
      <c r="C1" s="36"/>
      <c r="D1" s="36"/>
      <c r="F1" s="20"/>
      <c r="G1" s="20"/>
      <c r="H1" s="20"/>
    </row>
    <row r="2" spans="1:22" ht="46.5" customHeight="1">
      <c r="A2" s="1"/>
      <c r="B2" s="21"/>
      <c r="C2" s="21"/>
      <c r="D2" s="40" t="s">
        <v>38</v>
      </c>
      <c r="E2" s="41"/>
      <c r="F2" s="21"/>
      <c r="G2" s="21"/>
      <c r="H2" s="21"/>
    </row>
    <row r="3" spans="1:22" ht="3.75" customHeight="1">
      <c r="A3" s="37"/>
      <c r="B3" s="37"/>
      <c r="C3" s="37"/>
      <c r="D3" s="37"/>
      <c r="E3" s="3"/>
      <c r="F3" s="3"/>
      <c r="G3" s="3">
        <v>810886</v>
      </c>
      <c r="H3" s="3">
        <v>257400</v>
      </c>
      <c r="I3" s="2">
        <f>G3-H3</f>
        <v>553486</v>
      </c>
    </row>
    <row r="4" spans="1:22" s="6" customFormat="1" ht="42">
      <c r="A4" s="4" t="s">
        <v>0</v>
      </c>
      <c r="B4" s="38" t="s">
        <v>1</v>
      </c>
      <c r="C4" s="39"/>
      <c r="D4" s="4" t="s">
        <v>2</v>
      </c>
      <c r="E4" s="4" t="s">
        <v>3</v>
      </c>
      <c r="F4" s="5"/>
      <c r="G4" s="5"/>
      <c r="H4" s="5" t="s">
        <v>4</v>
      </c>
    </row>
    <row r="5" spans="1:22" ht="21" customHeight="1">
      <c r="A5" s="7">
        <v>1</v>
      </c>
      <c r="B5" s="26" t="s">
        <v>5</v>
      </c>
      <c r="C5" s="27"/>
      <c r="D5" s="22">
        <v>540000</v>
      </c>
      <c r="E5" s="22">
        <f>D5/350</f>
        <v>1542.8571428571429</v>
      </c>
      <c r="F5" s="9"/>
      <c r="G5" s="9">
        <v>12</v>
      </c>
      <c r="H5" s="9">
        <f>D5*G5</f>
        <v>6480000</v>
      </c>
      <c r="I5" s="2">
        <v>350</v>
      </c>
    </row>
    <row r="6" spans="1:22" ht="21" customHeight="1">
      <c r="A6" s="7">
        <v>2</v>
      </c>
      <c r="B6" s="26" t="s">
        <v>34</v>
      </c>
      <c r="C6" s="27"/>
      <c r="D6" s="8">
        <v>141600</v>
      </c>
      <c r="E6" s="8">
        <f t="shared" ref="E6:E24" si="0">D6/350</f>
        <v>404.57142857142856</v>
      </c>
      <c r="F6" s="9"/>
      <c r="G6" s="9"/>
      <c r="H6" s="9"/>
    </row>
    <row r="7" spans="1:22" ht="21" customHeight="1">
      <c r="A7" s="7">
        <v>3</v>
      </c>
      <c r="B7" s="26" t="s">
        <v>6</v>
      </c>
      <c r="C7" s="27"/>
      <c r="D7" s="8">
        <v>470000</v>
      </c>
      <c r="E7" s="8">
        <f t="shared" si="0"/>
        <v>1342.8571428571429</v>
      </c>
      <c r="F7" s="9"/>
      <c r="G7" s="9"/>
      <c r="H7" s="9">
        <v>39000</v>
      </c>
    </row>
    <row r="8" spans="1:22" ht="21" customHeight="1">
      <c r="A8" s="10">
        <v>4</v>
      </c>
      <c r="B8" s="26" t="s">
        <v>8</v>
      </c>
      <c r="C8" s="27"/>
      <c r="D8" s="8">
        <v>65800</v>
      </c>
      <c r="E8" s="8">
        <f t="shared" si="0"/>
        <v>188</v>
      </c>
      <c r="F8" s="9"/>
      <c r="G8" s="9"/>
      <c r="H8" s="9">
        <v>437500</v>
      </c>
      <c r="I8" s="2" t="s">
        <v>7</v>
      </c>
    </row>
    <row r="9" spans="1:22" ht="21" customHeight="1">
      <c r="A9" s="10">
        <v>5</v>
      </c>
      <c r="B9" s="26" t="s">
        <v>33</v>
      </c>
      <c r="C9" s="27"/>
      <c r="D9" s="8">
        <v>214000</v>
      </c>
      <c r="E9" s="8">
        <f t="shared" si="0"/>
        <v>611.42857142857144</v>
      </c>
      <c r="F9" s="9"/>
      <c r="G9" s="9"/>
      <c r="H9" s="9" t="s">
        <v>9</v>
      </c>
    </row>
    <row r="10" spans="1:22" ht="21" customHeight="1">
      <c r="A10" s="10">
        <v>6</v>
      </c>
      <c r="B10" s="26" t="s">
        <v>11</v>
      </c>
      <c r="C10" s="27"/>
      <c r="D10" s="11">
        <v>256000</v>
      </c>
      <c r="E10" s="8">
        <f t="shared" si="0"/>
        <v>731.42857142857144</v>
      </c>
      <c r="F10" s="9"/>
      <c r="G10" s="9"/>
      <c r="H10" s="19">
        <v>113400</v>
      </c>
      <c r="I10" s="9" t="s">
        <v>10</v>
      </c>
    </row>
    <row r="11" spans="1:22" ht="21" customHeight="1">
      <c r="A11" s="10">
        <v>7</v>
      </c>
      <c r="B11" s="26" t="s">
        <v>12</v>
      </c>
      <c r="C11" s="27"/>
      <c r="D11" s="8">
        <v>18000</v>
      </c>
      <c r="E11" s="8">
        <f t="shared" si="0"/>
        <v>51.428571428571431</v>
      </c>
      <c r="F11" s="9"/>
      <c r="G11" s="12"/>
      <c r="H11" s="12">
        <v>175000</v>
      </c>
      <c r="I11" s="13"/>
    </row>
    <row r="12" spans="1:22" ht="21" customHeight="1">
      <c r="A12" s="10">
        <v>8</v>
      </c>
      <c r="B12" s="26" t="s">
        <v>15</v>
      </c>
      <c r="C12" s="27"/>
      <c r="D12" s="8">
        <v>105000</v>
      </c>
      <c r="E12" s="8">
        <f t="shared" si="0"/>
        <v>300</v>
      </c>
      <c r="F12" s="9"/>
      <c r="G12" s="9"/>
      <c r="H12" s="9">
        <v>17000</v>
      </c>
      <c r="K12" s="2" t="s">
        <v>13</v>
      </c>
      <c r="U12" s="2" t="s">
        <v>14</v>
      </c>
    </row>
    <row r="13" spans="1:22" ht="21" customHeight="1">
      <c r="A13" s="10">
        <v>9</v>
      </c>
      <c r="B13" s="26" t="s">
        <v>17</v>
      </c>
      <c r="C13" s="27"/>
      <c r="D13" s="8">
        <v>105000</v>
      </c>
      <c r="E13" s="8">
        <f t="shared" si="0"/>
        <v>300</v>
      </c>
      <c r="F13" s="9"/>
      <c r="G13" s="9"/>
      <c r="H13" s="9">
        <v>105000</v>
      </c>
      <c r="K13" s="2" t="s">
        <v>16</v>
      </c>
      <c r="Q13" s="28">
        <f>Q19*1.8%+Q19</f>
        <v>3409180.2</v>
      </c>
      <c r="R13" s="29"/>
      <c r="S13" s="28" t="e">
        <f>I25+#REF!+#REF!</f>
        <v>#REF!</v>
      </c>
      <c r="T13" s="28"/>
      <c r="V13" s="2">
        <f>Q19*1.8%</f>
        <v>60280.200000000004</v>
      </c>
    </row>
    <row r="14" spans="1:22" ht="21" customHeight="1">
      <c r="A14" s="10">
        <v>10</v>
      </c>
      <c r="B14" s="26" t="s">
        <v>19</v>
      </c>
      <c r="C14" s="27"/>
      <c r="D14" s="22">
        <v>38500</v>
      </c>
      <c r="E14" s="22">
        <f t="shared" si="0"/>
        <v>110</v>
      </c>
      <c r="F14" s="9"/>
      <c r="G14" s="9"/>
      <c r="H14" s="9">
        <v>105000</v>
      </c>
      <c r="K14" s="2" t="s">
        <v>18</v>
      </c>
      <c r="Q14" s="28">
        <f>Q20+Q20*1.8%</f>
        <v>3409180.2</v>
      </c>
      <c r="R14" s="29"/>
      <c r="S14" s="28" t="e">
        <f>I25+#REF!</f>
        <v>#REF!</v>
      </c>
      <c r="T14" s="29"/>
      <c r="V14" s="2">
        <f>Q20*1.8%</f>
        <v>60280.200000000004</v>
      </c>
    </row>
    <row r="15" spans="1:22" ht="21" customHeight="1">
      <c r="A15" s="10">
        <v>11</v>
      </c>
      <c r="B15" s="26" t="s">
        <v>20</v>
      </c>
      <c r="C15" s="27"/>
      <c r="D15" s="22">
        <v>35000</v>
      </c>
      <c r="E15" s="22">
        <f t="shared" si="0"/>
        <v>100</v>
      </c>
      <c r="F15" s="9"/>
      <c r="G15" s="9"/>
      <c r="H15" s="9"/>
    </row>
    <row r="16" spans="1:22" ht="21" customHeight="1">
      <c r="A16" s="10">
        <v>12</v>
      </c>
      <c r="B16" s="26" t="s">
        <v>21</v>
      </c>
      <c r="C16" s="27"/>
      <c r="D16" s="8">
        <v>70000</v>
      </c>
      <c r="E16" s="8">
        <f t="shared" si="0"/>
        <v>200</v>
      </c>
      <c r="F16" s="9"/>
      <c r="G16" s="9"/>
      <c r="H16" s="9"/>
    </row>
    <row r="17" spans="1:18" ht="21" customHeight="1">
      <c r="A17" s="10">
        <v>13</v>
      </c>
      <c r="B17" s="26" t="s">
        <v>22</v>
      </c>
      <c r="C17" s="27"/>
      <c r="D17" s="8">
        <v>145000</v>
      </c>
      <c r="E17" s="8">
        <f t="shared" si="0"/>
        <v>414.28571428571428</v>
      </c>
      <c r="F17" s="9"/>
      <c r="G17" s="9"/>
      <c r="H17" s="9"/>
    </row>
    <row r="18" spans="1:18" ht="21" customHeight="1">
      <c r="A18" s="7">
        <v>14</v>
      </c>
      <c r="B18" s="26" t="s">
        <v>24</v>
      </c>
      <c r="C18" s="27"/>
      <c r="D18" s="8">
        <v>105000</v>
      </c>
      <c r="E18" s="8">
        <f t="shared" si="0"/>
        <v>300</v>
      </c>
      <c r="F18" s="9"/>
      <c r="G18" s="9"/>
      <c r="H18" s="9"/>
      <c r="K18" s="2" t="s">
        <v>23</v>
      </c>
    </row>
    <row r="19" spans="1:18" ht="21" customHeight="1">
      <c r="A19" s="7">
        <v>15</v>
      </c>
      <c r="B19" s="26" t="s">
        <v>25</v>
      </c>
      <c r="C19" s="27"/>
      <c r="D19" s="8">
        <v>17500</v>
      </c>
      <c r="E19" s="8">
        <f t="shared" si="0"/>
        <v>50</v>
      </c>
      <c r="F19" s="9"/>
      <c r="G19" s="9"/>
      <c r="H19" s="9"/>
      <c r="K19" s="2" t="s">
        <v>16</v>
      </c>
      <c r="Q19" s="28">
        <f>SUM(D5:D9,I11,D11:D24)</f>
        <v>3348900</v>
      </c>
      <c r="R19" s="28"/>
    </row>
    <row r="20" spans="1:18" ht="21" customHeight="1">
      <c r="A20" s="7">
        <v>16</v>
      </c>
      <c r="B20" s="26" t="s">
        <v>26</v>
      </c>
      <c r="C20" s="27"/>
      <c r="D20" s="8">
        <v>36000</v>
      </c>
      <c r="E20" s="8">
        <f t="shared" si="0"/>
        <v>102.85714285714286</v>
      </c>
      <c r="F20" s="9"/>
      <c r="G20" s="9"/>
      <c r="H20" s="9"/>
      <c r="K20" s="2" t="s">
        <v>18</v>
      </c>
      <c r="Q20" s="28">
        <f>SUM(D5:D9,I11,D11:D24)</f>
        <v>3348900</v>
      </c>
      <c r="R20" s="29"/>
    </row>
    <row r="21" spans="1:18" ht="21" customHeight="1">
      <c r="A21" s="7">
        <v>17</v>
      </c>
      <c r="B21" s="26" t="s">
        <v>27</v>
      </c>
      <c r="C21" s="27"/>
      <c r="D21" s="8">
        <v>47000</v>
      </c>
      <c r="E21" s="8">
        <f t="shared" si="0"/>
        <v>134.28571428571428</v>
      </c>
      <c r="F21" s="9"/>
      <c r="G21" s="9"/>
      <c r="H21" s="9"/>
    </row>
    <row r="22" spans="1:18" ht="21" customHeight="1">
      <c r="A22" s="7">
        <v>18</v>
      </c>
      <c r="B22" s="26" t="s">
        <v>35</v>
      </c>
      <c r="C22" s="27"/>
      <c r="D22" s="8">
        <v>45500</v>
      </c>
      <c r="E22" s="8">
        <f t="shared" si="0"/>
        <v>130</v>
      </c>
      <c r="F22" s="9"/>
      <c r="G22" s="9"/>
      <c r="H22" s="9"/>
    </row>
    <row r="23" spans="1:18" ht="42.75" customHeight="1">
      <c r="A23" s="7">
        <v>18</v>
      </c>
      <c r="B23" s="26" t="s">
        <v>32</v>
      </c>
      <c r="C23" s="27"/>
      <c r="D23" s="11">
        <v>450000</v>
      </c>
      <c r="E23" s="8">
        <f t="shared" si="0"/>
        <v>1285.7142857142858</v>
      </c>
      <c r="F23" s="9"/>
      <c r="G23" s="9"/>
      <c r="H23" s="9"/>
    </row>
    <row r="24" spans="1:18" ht="42.75" customHeight="1">
      <c r="A24" s="7">
        <v>19</v>
      </c>
      <c r="B24" s="26" t="s">
        <v>31</v>
      </c>
      <c r="C24" s="27"/>
      <c r="D24" s="11">
        <v>700000</v>
      </c>
      <c r="E24" s="8">
        <f t="shared" si="0"/>
        <v>2000</v>
      </c>
      <c r="F24" s="12"/>
      <c r="G24" s="12"/>
      <c r="H24" s="12"/>
    </row>
    <row r="25" spans="1:18" ht="21" customHeight="1">
      <c r="A25" s="30" t="s">
        <v>36</v>
      </c>
      <c r="B25" s="31"/>
      <c r="C25" s="32"/>
      <c r="D25" s="14">
        <f>SUM(D5:D24)</f>
        <v>3604900</v>
      </c>
      <c r="E25" s="14">
        <f>SUM(E5:E24)</f>
        <v>10299.714285714288</v>
      </c>
      <c r="F25" s="15"/>
      <c r="G25" s="15"/>
      <c r="H25" s="15"/>
      <c r="I25" s="15"/>
    </row>
    <row r="26" spans="1:18" ht="51" customHeight="1">
      <c r="A26" s="33" t="s">
        <v>37</v>
      </c>
      <c r="B26" s="34"/>
      <c r="C26" s="35"/>
      <c r="D26" s="14">
        <f>SUM(D5:D23)</f>
        <v>2904900</v>
      </c>
      <c r="E26" s="14">
        <f>D26/350</f>
        <v>8299.7142857142862</v>
      </c>
      <c r="F26" s="17"/>
      <c r="G26" s="17"/>
      <c r="H26" s="17"/>
    </row>
    <row r="27" spans="1:18" ht="78.75" customHeight="1">
      <c r="A27" s="42"/>
      <c r="B27" s="42"/>
      <c r="C27" s="42"/>
      <c r="D27" s="43"/>
      <c r="E27" s="43"/>
      <c r="F27" s="24"/>
      <c r="G27" s="24"/>
      <c r="H27" s="24"/>
    </row>
    <row r="28" spans="1:18" ht="43.5" customHeight="1">
      <c r="A28" s="1" t="s">
        <v>28</v>
      </c>
      <c r="B28" s="1"/>
      <c r="C28" s="16"/>
      <c r="D28" s="1" t="s">
        <v>29</v>
      </c>
      <c r="E28" s="1"/>
      <c r="F28" s="18"/>
      <c r="G28" s="18"/>
      <c r="H28" s="18"/>
    </row>
    <row r="29" spans="1:18" ht="76.5" customHeight="1">
      <c r="A29" s="1"/>
      <c r="B29" s="1"/>
      <c r="C29" s="44"/>
      <c r="D29" s="1"/>
      <c r="E29" s="1"/>
      <c r="F29" s="23"/>
      <c r="G29" s="23"/>
      <c r="H29" s="23"/>
    </row>
    <row r="30" spans="1:18" ht="28.5">
      <c r="A30" s="25" t="s">
        <v>30</v>
      </c>
      <c r="B30" s="25"/>
      <c r="C30" s="25"/>
      <c r="D30" s="25"/>
      <c r="E30" s="18"/>
    </row>
  </sheetData>
  <sheetProtection formatCells="0" formatColumns="0" formatRows="0" insertColumns="0" insertRows="0" insertHyperlinks="0" deleteColumns="0" deleteRows="0"/>
  <mergeCells count="33">
    <mergeCell ref="B18:C18"/>
    <mergeCell ref="B19:C19"/>
    <mergeCell ref="B8:C8"/>
    <mergeCell ref="B16:C16"/>
    <mergeCell ref="B9:C9"/>
    <mergeCell ref="B10:C10"/>
    <mergeCell ref="B11:C11"/>
    <mergeCell ref="B12:C12"/>
    <mergeCell ref="B13:C13"/>
    <mergeCell ref="B14:C14"/>
    <mergeCell ref="B15:C15"/>
    <mergeCell ref="B1:D1"/>
    <mergeCell ref="A3:D3"/>
    <mergeCell ref="B4:C4"/>
    <mergeCell ref="B5:C5"/>
    <mergeCell ref="B7:C7"/>
    <mergeCell ref="B6:C6"/>
    <mergeCell ref="D2:E2"/>
    <mergeCell ref="S13:T13"/>
    <mergeCell ref="Q14:R14"/>
    <mergeCell ref="S14:T14"/>
    <mergeCell ref="Q13:R13"/>
    <mergeCell ref="B17:C17"/>
    <mergeCell ref="A30:D30"/>
    <mergeCell ref="B24:C24"/>
    <mergeCell ref="Q19:R19"/>
    <mergeCell ref="B20:C20"/>
    <mergeCell ref="Q20:R20"/>
    <mergeCell ref="A25:C25"/>
    <mergeCell ref="B21:C21"/>
    <mergeCell ref="B22:C22"/>
    <mergeCell ref="B23:C23"/>
    <mergeCell ref="A26:C26"/>
  </mergeCells>
  <pageMargins left="0.23622047244094488" right="0.23622047244094488" top="0.3543307086614173" bottom="0.3543307086614173" header="0" footer="0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Смета 2022</vt:lpstr>
      <vt:lpstr>'Смета 2022'!Область_печати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toshiba</cp:lastModifiedBy>
  <cp:revision/>
  <cp:lastPrinted>2021-09-11T12:39:58Z</cp:lastPrinted>
  <dcterms:created xsi:type="dcterms:W3CDTF">2020-07-28T20:29:06Z</dcterms:created>
  <dcterms:modified xsi:type="dcterms:W3CDTF">2021-09-11T12:40:39Z</dcterms:modified>
</cp:coreProperties>
</file>